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Case" sheetId="2" r:id="rId2"/>
  </sheets>
  <calcPr calcId="124519" fullCalcOnLoad="1"/>
</workbook>
</file>

<file path=xl/sharedStrings.xml><?xml version="1.0" encoding="utf-8"?>
<sst xmlns="http://schemas.openxmlformats.org/spreadsheetml/2006/main" count="65" uniqueCount="56">
  <si>
    <t>Build-vs-Buy Business Case Spreadsheet</t>
  </si>
  <si>
    <t>Compares three ways of getting a piece of work done (build it, buy it, or use an AI agent) over a five-year view, with the cash flow, the value today, the payback and the benefit each would need to break even.</t>
  </si>
  <si>
    <t>Version</t>
  </si>
  <si>
    <t>1.0, 20 October 2026</t>
  </si>
  <si>
    <t>Published by</t>
  </si>
  <si>
    <t>XONIK</t>
  </si>
  <si>
    <t>How to use it</t>
  </si>
  <si>
    <t>Step 1</t>
  </si>
  <si>
    <t>On the Case sheet, write your currency and the discount rate you use for investments. Use your finance team's rate. Zero is allowed, and then the value today is a plain sum.</t>
  </si>
  <si>
    <t>Step 2</t>
  </si>
  <si>
    <t>For each option, fill in the one-off cost in year zero, the running cost, the cost of change and upkeep, the yearly benefit and the cost of leaving at the end of year five. Leave an option's cells empty to leave it out.</t>
  </si>
  <si>
    <t>Step 3</t>
  </si>
  <si>
    <t>Read the cash flow by year, the cumulative cash, the value today, the payback year and the yearly benefit each option would need to break even.</t>
  </si>
  <si>
    <t>Step 4</t>
  </si>
  <si>
    <t>Test the inputs you are least sure of. A change in the yearly benefit usually moves the result more than any other input.</t>
  </si>
  <si>
    <t>Limits</t>
  </si>
  <si>
    <t>Cells with a blue tint are yours to change. White cells are calculated and should be left alone. Rows marked Example show how the formulas work and can be overwritten or deleted. This workbook is a working aid written by XONIK and is not legal, financial or technical-audit advice; it reflects the figures you enter and nothing else. Amounts are in the currency you write in cell C4. The workbook does not convert currencies, apply tax or model inflation or growth.</t>
  </si>
  <si>
    <t>Business case</t>
  </si>
  <si>
    <t>Amounts in the currency you write in C4. Rows marked Example can be overwritten.</t>
  </si>
  <si>
    <t>Currency (a label)</t>
  </si>
  <si>
    <t>USD</t>
  </si>
  <si>
    <t>Discount rate per year (0 to 1)</t>
  </si>
  <si>
    <t>Example rate. Use the rate your finance team applies to investments of this kind.</t>
  </si>
  <si>
    <t>Inputs</t>
  </si>
  <si>
    <t>Build</t>
  </si>
  <si>
    <t>Buy</t>
  </si>
  <si>
    <t>AI agent</t>
  </si>
  <si>
    <t>One-off cost in year zero</t>
  </si>
  <si>
    <t>Running cost each year</t>
  </si>
  <si>
    <t>Change and upkeep each year</t>
  </si>
  <si>
    <t>Benefit each year</t>
  </si>
  <si>
    <t>Cost of leaving at the end of year five</t>
  </si>
  <si>
    <t>Everything that must be spent before the first year of benefit: build or setup, integration, change to the process and preparing people.</t>
  </si>
  <si>
    <t>Hosting, subscriptions, usage charges and the time spent keeping it working.</t>
  </si>
  <si>
    <t>The value of time saved, errors avoided or revenue gained, and only that part which will really be realized.</t>
  </si>
  <si>
    <t>Cash flow by year</t>
  </si>
  <si>
    <t>Year 0</t>
  </si>
  <si>
    <t>Year 1</t>
  </si>
  <si>
    <t>Year 2</t>
  </si>
  <si>
    <t>Year 3</t>
  </si>
  <si>
    <t>Year 4</t>
  </si>
  <si>
    <t>Year 5</t>
  </si>
  <si>
    <t>Cumulative cash</t>
  </si>
  <si>
    <t>End of year 0</t>
  </si>
  <si>
    <t>End of year 1</t>
  </si>
  <si>
    <t>End of year 2</t>
  </si>
  <si>
    <t>End of year 3</t>
  </si>
  <si>
    <t>End of year 4</t>
  </si>
  <si>
    <t>End of year 5</t>
  </si>
  <si>
    <t>Result</t>
  </si>
  <si>
    <t>Value today of the five years (net present value)</t>
  </si>
  <si>
    <t>Payback (the first year in which cumulative cash is not below zero)</t>
  </si>
  <si>
    <t>Benefit each year needed to break even</t>
  </si>
  <si>
    <t>Margin: benefit you entered less the benefit needed</t>
  </si>
  <si>
    <t>Option with the highest value today</t>
  </si>
  <si>
    <t>Read the highest value today with the margin row. An option that wins by a small amount on inputs you are unsure of has not won. The benefit is the input to test first. This workbook counts what you enter; it leaves out risk, tax, inflation and the cost of delay, and it is not financial advice.</t>
  </si>
</sst>
</file>

<file path=xl/styles.xml><?xml version="1.0" encoding="utf-8"?>
<styleSheet xmlns="http://schemas.openxmlformats.org/spreadsheetml/2006/main">
  <numFmts count="2">
    <numFmt numFmtId="164" formatCode="0%"/>
    <numFmt numFmtId="165" formatCode="#,##0"/>
  </numFmts>
  <fonts count="8">
    <font>
      <sz val="11"/>
      <color theme="1"/>
      <name val="Calibri"/>
      <family val="2"/>
      <scheme val="minor"/>
    </font>
    <font>
      <b/>
      <sz val="18"/>
      <color rgb="FF111111"/>
      <name val="Arial"/>
      <family val="2"/>
    </font>
    <font>
      <sz val="11"/>
      <color rgb="FF333333"/>
      <name val="Arial"/>
      <family val="2"/>
    </font>
    <font>
      <b/>
      <sz val="10"/>
      <color rgb="FF111111"/>
      <name val="Arial"/>
      <family val="2"/>
    </font>
    <font>
      <sz val="10"/>
      <color rgb="FF333333"/>
      <name val="Arial"/>
      <family val="2"/>
    </font>
    <font>
      <b/>
      <sz val="11"/>
      <color rgb="FF1B4DE4"/>
      <name val="Arial"/>
      <family val="2"/>
    </font>
    <font>
      <sz val="9"/>
      <color rgb="FF555555"/>
      <name val="Arial"/>
      <family val="2"/>
    </font>
    <font>
      <b/>
      <sz val="9"/>
      <color rgb="FFFFFFFF"/>
      <name val="Arial"/>
      <family val="2"/>
    </font>
  </fonts>
  <fills count="4">
    <fill>
      <patternFill patternType="none"/>
    </fill>
    <fill>
      <patternFill patternType="gray125"/>
    </fill>
    <fill>
      <patternFill patternType="solid">
        <fgColor rgb="FFF3F6FE"/>
        <bgColor indexed="64"/>
      </patternFill>
    </fill>
    <fill>
      <patternFill patternType="solid">
        <fgColor rgb="FF111111"/>
        <bgColor indexed="64"/>
      </patternFill>
    </fill>
  </fills>
  <borders count="4">
    <border>
      <left/>
      <right/>
      <top/>
      <bottom/>
      <diagonal/>
    </border>
    <border>
      <left style="thin">
        <color rgb="FFE5E5E5"/>
      </left>
      <right style="thin">
        <color rgb="FFE5E5E5"/>
      </right>
      <top style="thin">
        <color rgb="FFE5E5E5"/>
      </top>
      <bottom style="thin">
        <color rgb="FFE5E5E5"/>
      </bottom>
      <diagonal/>
    </border>
    <border>
      <left style="thin">
        <color rgb="FFC9D4F7"/>
      </left>
      <right style="thin">
        <color rgb="FFC9D4F7"/>
      </right>
      <top style="thin">
        <color rgb="FFC9D4F7"/>
      </top>
      <bottom style="thin">
        <color rgb="FFC9D4F7"/>
      </bottom>
      <diagonal/>
    </border>
    <border>
      <left style="thin">
        <color rgb="FF111111"/>
      </left>
      <right style="thin">
        <color rgb="FF111111"/>
      </right>
      <top style="thin">
        <color rgb="FF111111"/>
      </top>
      <bottom style="thin">
        <color rgb="FF111111"/>
      </bottom>
      <diagonal/>
    </border>
  </borders>
  <cellStyleXfs count="1">
    <xf numFmtId="0" fontId="0" fillId="0" borderId="0"/>
  </cellStyleXfs>
  <cellXfs count="14">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5" fillId="0" borderId="0" xfId="0" applyFont="1" applyAlignment="1">
      <alignment vertical="top" wrapText="1"/>
    </xf>
    <xf numFmtId="0" fontId="4" fillId="2" borderId="2" xfId="0" applyFont="1" applyFill="1" applyBorder="1" applyAlignment="1">
      <alignment vertical="top" wrapText="1"/>
    </xf>
    <xf numFmtId="164" fontId="4" fillId="2" borderId="2" xfId="0" applyNumberFormat="1" applyFont="1" applyFill="1" applyBorder="1" applyAlignment="1">
      <alignment horizontal="right" vertical="top"/>
    </xf>
    <xf numFmtId="0" fontId="6" fillId="0" borderId="0" xfId="0" applyFont="1" applyAlignment="1">
      <alignment vertical="top" wrapText="1"/>
    </xf>
    <xf numFmtId="0" fontId="7" fillId="3" borderId="3" xfId="0" applyFont="1" applyFill="1" applyBorder="1" applyAlignment="1">
      <alignment vertical="center" wrapText="1"/>
    </xf>
    <xf numFmtId="165" fontId="4" fillId="2" borderId="2" xfId="0" applyNumberFormat="1" applyFont="1" applyFill="1" applyBorder="1" applyAlignment="1">
      <alignment horizontal="right" vertical="top"/>
    </xf>
    <xf numFmtId="165" fontId="4" fillId="0" borderId="1" xfId="0" applyNumberFormat="1" applyFont="1" applyBorder="1" applyAlignment="1">
      <alignment horizontal="right" vertical="top"/>
    </xf>
    <xf numFmtId="165" fontId="3" fillId="0" borderId="3" xfId="0" applyNumberFormat="1" applyFont="1" applyBorder="1" applyAlignment="1">
      <alignment horizontal="right" vertical="top"/>
    </xf>
    <xf numFmtId="0" fontId="3" fillId="0" borderId="3" xfId="0" applyFont="1" applyBorder="1"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11111"/>
    <pageSetUpPr fitToPage="1"/>
  </sheetPr>
  <dimension ref="A1:C14"/>
  <sheetViews>
    <sheetView showGridLines="0" tabSelected="1" workbookViewId="0"/>
  </sheetViews>
  <sheetFormatPr defaultRowHeight="15"/>
  <cols>
    <col min="1" max="1" width="10.7109375" customWidth="1"/>
    <col min="2" max="2" width="28.7109375" customWidth="1"/>
    <col min="3" max="3" width="90.7109375" customWidth="1"/>
  </cols>
  <sheetData>
    <row r="1" spans="1:3" ht="30" customHeight="1">
      <c r="B1" s="1" t="s">
        <v>0</v>
      </c>
    </row>
    <row r="2" spans="1:3" ht="45" customHeight="1">
      <c r="A2" s="2" t="s">
        <v>1</v>
      </c>
      <c r="B2" s="2"/>
      <c r="C2" s="2"/>
    </row>
    <row r="4" spans="1:3">
      <c r="B4" s="3" t="s">
        <v>2</v>
      </c>
      <c r="C4" s="4" t="s">
        <v>3</v>
      </c>
    </row>
    <row r="5" spans="1:3">
      <c r="B5" s="3" t="s">
        <v>4</v>
      </c>
      <c r="C5" s="4" t="s">
        <v>5</v>
      </c>
    </row>
    <row r="7" spans="1:3">
      <c r="B7" s="5" t="s">
        <v>6</v>
      </c>
    </row>
    <row r="8" spans="1:3" ht="30" customHeight="1">
      <c r="B8" s="3" t="s">
        <v>7</v>
      </c>
      <c r="C8" s="4" t="s">
        <v>8</v>
      </c>
    </row>
    <row r="9" spans="1:3" ht="45" customHeight="1">
      <c r="B9" s="3" t="s">
        <v>9</v>
      </c>
      <c r="C9" s="4" t="s">
        <v>10</v>
      </c>
    </row>
    <row r="10" spans="1:3" ht="30" customHeight="1">
      <c r="B10" s="3" t="s">
        <v>11</v>
      </c>
      <c r="C10" s="4" t="s">
        <v>12</v>
      </c>
    </row>
    <row r="11" spans="1:3" ht="30" customHeight="1">
      <c r="B11" s="3" t="s">
        <v>13</v>
      </c>
      <c r="C11" s="4" t="s">
        <v>14</v>
      </c>
    </row>
    <row r="13" spans="1:3">
      <c r="B13" s="5" t="s">
        <v>15</v>
      </c>
    </row>
    <row r="14" spans="1:3" ht="90" customHeight="1">
      <c r="B14" s="6" t="s">
        <v>16</v>
      </c>
      <c r="C14" s="6"/>
    </row>
  </sheetData>
  <mergeCells count="2">
    <mergeCell ref="A2:C2"/>
    <mergeCell ref="B14:C14"/>
  </mergeCells>
  <pageMargins left="0.7" right="0.7" top="0.75" bottom="0.75" header="0.3" footer="0.3"/>
  <pageSetup fitToHeight="0" orientation="landscape"/>
  <headerFooter>
    <oddFooter>&amp;L&amp;8XONIK  ·  Build-vs-Buy Business Case Spreadsheet  ·  Version 1.0  ·  20 October 2026&amp;R&amp;8Page &amp;P of &amp;N</oddFooter>
  </headerFooter>
  <drawing r:id="rId1"/>
</worksheet>
</file>

<file path=xl/worksheets/sheet2.xml><?xml version="1.0" encoding="utf-8"?>
<worksheet xmlns="http://schemas.openxmlformats.org/spreadsheetml/2006/main" xmlns:r="http://schemas.openxmlformats.org/officeDocument/2006/relationships">
  <sheetPr>
    <tabColor rgb="FF1B4DE4"/>
    <pageSetUpPr fitToPage="1"/>
  </sheetPr>
  <dimension ref="A1:G41"/>
  <sheetViews>
    <sheetView showGridLines="0" workbookViewId="0">
      <pane ySplit="6" topLeftCell="A7" activePane="bottomLeft" state="frozen"/>
      <selection pane="bottomLeft"/>
    </sheetView>
  </sheetViews>
  <sheetFormatPr defaultRowHeight="15"/>
  <cols>
    <col min="1" max="1" width="10.7109375" customWidth="1"/>
    <col min="2" max="2" width="46.7109375" customWidth="1"/>
    <col min="3" max="5" width="16.7109375" customWidth="1"/>
    <col min="6" max="6" width="4.7109375" customWidth="1"/>
    <col min="7" max="7" width="52.7109375" customWidth="1"/>
  </cols>
  <sheetData>
    <row r="1" spans="1:7" ht="30" customHeight="1">
      <c r="B1" s="1" t="s">
        <v>17</v>
      </c>
    </row>
    <row r="2" spans="1:7" ht="30" customHeight="1">
      <c r="A2" s="2" t="s">
        <v>18</v>
      </c>
      <c r="B2" s="2"/>
      <c r="C2" s="2"/>
      <c r="D2" s="2"/>
      <c r="E2" s="2"/>
      <c r="F2" s="2"/>
      <c r="G2" s="2"/>
    </row>
    <row r="4" spans="1:7">
      <c r="B4" s="3" t="s">
        <v>19</v>
      </c>
      <c r="C4" s="6" t="s">
        <v>20</v>
      </c>
    </row>
    <row r="5" spans="1:7">
      <c r="B5" s="3" t="s">
        <v>21</v>
      </c>
      <c r="C5" s="7">
        <v>0.08</v>
      </c>
      <c r="G5" s="8" t="s">
        <v>22</v>
      </c>
    </row>
    <row r="7" spans="1:7">
      <c r="B7" s="9" t="s">
        <v>23</v>
      </c>
      <c r="C7" s="9" t="s">
        <v>24</v>
      </c>
      <c r="D7" s="9" t="s">
        <v>25</v>
      </c>
      <c r="E7" s="9" t="s">
        <v>26</v>
      </c>
    </row>
    <row r="8" spans="1:7">
      <c r="B8" s="3" t="s">
        <v>27</v>
      </c>
      <c r="C8" s="10">
        <v>180000</v>
      </c>
      <c r="D8" s="10">
        <v>60000</v>
      </c>
      <c r="E8" s="10">
        <v>90000</v>
      </c>
      <c r="G8" s="8" t="s">
        <v>32</v>
      </c>
    </row>
    <row r="9" spans="1:7">
      <c r="B9" s="3" t="s">
        <v>28</v>
      </c>
      <c r="C9" s="10">
        <v>30000</v>
      </c>
      <c r="D9" s="10">
        <v>70000</v>
      </c>
      <c r="E9" s="10">
        <v>45000</v>
      </c>
      <c r="G9" s="8" t="s">
        <v>33</v>
      </c>
    </row>
    <row r="10" spans="1:7">
      <c r="B10" s="3" t="s">
        <v>29</v>
      </c>
      <c r="C10" s="10">
        <v>40000</v>
      </c>
      <c r="D10" s="10">
        <v>10000</v>
      </c>
      <c r="E10" s="10">
        <v>25000</v>
      </c>
    </row>
    <row r="11" spans="1:7">
      <c r="B11" s="3" t="s">
        <v>30</v>
      </c>
      <c r="C11" s="10">
        <v>220000</v>
      </c>
      <c r="D11" s="10">
        <v>180000</v>
      </c>
      <c r="E11" s="10">
        <v>200000</v>
      </c>
      <c r="G11" s="8" t="s">
        <v>34</v>
      </c>
    </row>
    <row r="12" spans="1:7">
      <c r="B12" s="3" t="s">
        <v>31</v>
      </c>
      <c r="C12" s="10">
        <v>20000</v>
      </c>
      <c r="D12" s="10">
        <v>40000</v>
      </c>
      <c r="E12" s="10">
        <v>15000</v>
      </c>
    </row>
    <row r="14" spans="1:7">
      <c r="B14" s="9" t="s">
        <v>35</v>
      </c>
      <c r="C14" s="9" t="s">
        <v>24</v>
      </c>
      <c r="D14" s="9" t="s">
        <v>25</v>
      </c>
      <c r="E14" s="9" t="s">
        <v>26</v>
      </c>
    </row>
    <row r="15" spans="1:7">
      <c r="B15" s="3" t="s">
        <v>36</v>
      </c>
      <c r="C15" s="11">
        <f>IF(COUNT(C8:C12)=0,"",-C8)</f>
        <v>-180000</v>
      </c>
      <c r="D15" s="11">
        <f>IF(COUNT(D8:D12)=0,"",-D8)</f>
        <v>-60000</v>
      </c>
      <c r="E15" s="11">
        <f>IF(COUNT(E8:E12)=0,"",-E8)</f>
        <v>-90000</v>
      </c>
    </row>
    <row r="16" spans="1:7">
      <c r="B16" s="3" t="s">
        <v>37</v>
      </c>
      <c r="C16" s="11">
        <f>IF(COUNT(C8:C12)=0,"",C11-C9-C10)</f>
        <v>150000</v>
      </c>
      <c r="D16" s="11">
        <f>IF(COUNT(D8:D12)=0,"",D11-D9-D10)</f>
        <v>100000</v>
      </c>
      <c r="E16" s="11">
        <f>IF(COUNT(E8:E12)=0,"",E11-E9-E10)</f>
        <v>130000</v>
      </c>
    </row>
    <row r="17" spans="2:5">
      <c r="B17" s="3" t="s">
        <v>38</v>
      </c>
      <c r="C17" s="11">
        <f>IF(COUNT(C8:C12)=0,"",C11-C9-C10)</f>
        <v>150000</v>
      </c>
      <c r="D17" s="11">
        <f>IF(COUNT(D8:D12)=0,"",D11-D9-D10)</f>
        <v>100000</v>
      </c>
      <c r="E17" s="11">
        <f>IF(COUNT(E8:E12)=0,"",E11-E9-E10)</f>
        <v>130000</v>
      </c>
    </row>
    <row r="18" spans="2:5">
      <c r="B18" s="3" t="s">
        <v>39</v>
      </c>
      <c r="C18" s="11">
        <f>IF(COUNT(C8:C12)=0,"",C11-C9-C10)</f>
        <v>150000</v>
      </c>
      <c r="D18" s="11">
        <f>IF(COUNT(D8:D12)=0,"",D11-D9-D10)</f>
        <v>100000</v>
      </c>
      <c r="E18" s="11">
        <f>IF(COUNT(E8:E12)=0,"",E11-E9-E10)</f>
        <v>130000</v>
      </c>
    </row>
    <row r="19" spans="2:5">
      <c r="B19" s="3" t="s">
        <v>40</v>
      </c>
      <c r="C19" s="11">
        <f>IF(COUNT(C8:C12)=0,"",C11-C9-C10)</f>
        <v>150000</v>
      </c>
      <c r="D19" s="11">
        <f>IF(COUNT(D8:D12)=0,"",D11-D9-D10)</f>
        <v>100000</v>
      </c>
      <c r="E19" s="11">
        <f>IF(COUNT(E8:E12)=0,"",E11-E9-E10)</f>
        <v>130000</v>
      </c>
    </row>
    <row r="20" spans="2:5">
      <c r="B20" s="3" t="s">
        <v>41</v>
      </c>
      <c r="C20" s="11">
        <f>IF(COUNT(C8:C12)=0,"",C11-C9-C10-C12)</f>
        <v>130000</v>
      </c>
      <c r="D20" s="11">
        <f>IF(COUNT(D8:D12)=0,"",D11-D9-D10-D12)</f>
        <v>60000</v>
      </c>
      <c r="E20" s="11">
        <f>IF(COUNT(E8:E12)=0,"",E11-E9-E10-E12)</f>
        <v>115000</v>
      </c>
    </row>
    <row r="22" spans="2:5">
      <c r="B22" s="9" t="s">
        <v>42</v>
      </c>
      <c r="C22" s="9" t="s">
        <v>24</v>
      </c>
      <c r="D22" s="9" t="s">
        <v>25</v>
      </c>
      <c r="E22" s="9" t="s">
        <v>26</v>
      </c>
    </row>
    <row r="23" spans="2:5">
      <c r="B23" s="3" t="s">
        <v>43</v>
      </c>
      <c r="C23" s="11">
        <f>IF(C15="","",SUM(C$15:C15))</f>
        <v>-180000</v>
      </c>
      <c r="D23" s="11">
        <f>IF(D15="","",SUM(D$15:D15))</f>
        <v>-60000</v>
      </c>
      <c r="E23" s="11">
        <f>IF(E15="","",SUM(E$15:E15))</f>
        <v>-90000</v>
      </c>
    </row>
    <row r="24" spans="2:5">
      <c r="B24" s="3" t="s">
        <v>44</v>
      </c>
      <c r="C24" s="11">
        <f>IF(C16="","",SUM(C$15:C16))</f>
        <v>-30000</v>
      </c>
      <c r="D24" s="11">
        <f>IF(D16="","",SUM(D$15:D16))</f>
        <v>40000</v>
      </c>
      <c r="E24" s="11">
        <f>IF(E16="","",SUM(E$15:E16))</f>
        <v>40000</v>
      </c>
    </row>
    <row r="25" spans="2:5">
      <c r="B25" s="3" t="s">
        <v>45</v>
      </c>
      <c r="C25" s="11">
        <f>IF(C17="","",SUM(C$15:C17))</f>
        <v>120000</v>
      </c>
      <c r="D25" s="11">
        <f>IF(D17="","",SUM(D$15:D17))</f>
        <v>140000</v>
      </c>
      <c r="E25" s="11">
        <f>IF(E17="","",SUM(E$15:E17))</f>
        <v>170000</v>
      </c>
    </row>
    <row r="26" spans="2:5">
      <c r="B26" s="3" t="s">
        <v>46</v>
      </c>
      <c r="C26" s="11">
        <f>IF(C18="","",SUM(C$15:C18))</f>
        <v>270000</v>
      </c>
      <c r="D26" s="11">
        <f>IF(D18="","",SUM(D$15:D18))</f>
        <v>240000</v>
      </c>
      <c r="E26" s="11">
        <f>IF(E18="","",SUM(E$15:E18))</f>
        <v>300000</v>
      </c>
    </row>
    <row r="27" spans="2:5">
      <c r="B27" s="3" t="s">
        <v>47</v>
      </c>
      <c r="C27" s="11">
        <f>IF(C19="","",SUM(C$15:C19))</f>
        <v>420000</v>
      </c>
      <c r="D27" s="11">
        <f>IF(D19="","",SUM(D$15:D19))</f>
        <v>340000</v>
      </c>
      <c r="E27" s="11">
        <f>IF(E19="","",SUM(E$15:E19))</f>
        <v>430000</v>
      </c>
    </row>
    <row r="28" spans="2:5">
      <c r="B28" s="3" t="s">
        <v>48</v>
      </c>
      <c r="C28" s="11">
        <f>IF(C20="","",SUM(C$15:C20))</f>
        <v>550000</v>
      </c>
      <c r="D28" s="11">
        <f>IF(D20="","",SUM(D$15:D20))</f>
        <v>400000</v>
      </c>
      <c r="E28" s="11">
        <f>IF(E20="","",SUM(E$15:E20))</f>
        <v>545000</v>
      </c>
    </row>
    <row r="30" spans="2:5">
      <c r="B30" s="9" t="s">
        <v>49</v>
      </c>
      <c r="C30" s="9" t="s">
        <v>24</v>
      </c>
      <c r="D30" s="9" t="s">
        <v>25</v>
      </c>
      <c r="E30" s="9" t="s">
        <v>26</v>
      </c>
    </row>
    <row r="31" spans="2:5">
      <c r="B31" s="3" t="s">
        <v>50</v>
      </c>
      <c r="C31" s="12">
        <f>IF(C15="","",C15+NPV($C$5,C16:C20))</f>
        <v>405294.8416210377</v>
      </c>
      <c r="D31" s="12">
        <f>IF(D15="","",D15+NPV($C$5,D16:D20))</f>
        <v>312047.6758264583</v>
      </c>
      <c r="E31" s="12">
        <f>IF(E15="","",E15+NPV($C$5,E16:E20))</f>
        <v>418843.5568646448</v>
      </c>
    </row>
    <row r="32" spans="2:5">
      <c r="B32" s="3" t="s">
        <v>51</v>
      </c>
      <c r="C32" s="4" t="str">
        <f>IF(C15="","",IF(C23&gt;=0,"Year 0",IF(C24&gt;=0,"Year 1",IF(C25&gt;=0,"Year 2",IF(C26&gt;=0,"Year 3",IF(C27&gt;=0,"Year 4",IF(C28&gt;=0,"Year 5","Not within five years")))))))</f>
        <v>Year 2</v>
      </c>
      <c r="D32" s="4" t="str">
        <f>IF(D15="","",IF(D23&gt;=0,"Year 0",IF(D24&gt;=0,"Year 1",IF(D25&gt;=0,"Year 2",IF(D26&gt;=0,"Year 3",IF(D27&gt;=0,"Year 4",IF(D28&gt;=0,"Year 5","Not within five years")))))))</f>
        <v>Year 1</v>
      </c>
      <c r="E32" s="4" t="str">
        <f>IF(E15="","",IF(E23&gt;=0,"Year 0",IF(E24&gt;=0,"Year 1",IF(E25&gt;=0,"Year 2",IF(E26&gt;=0,"Year 3",IF(E27&gt;=0,"Year 4",IF(E28&gt;=0,"Year 5","Not within five years")))))))</f>
        <v>Year 1</v>
      </c>
    </row>
    <row r="33" spans="2:7">
      <c r="B33" s="3" t="s">
        <v>52</v>
      </c>
      <c r="C33" s="11">
        <f>IF(C15="","",(C8+C12/(1+$C$5)^5)/IF($C$5=0,5,(1-(1+$C$5)^-5)/$C$5)+C9+C10)</f>
        <v>118491.2909133673</v>
      </c>
      <c r="D33" s="11">
        <f>IF(D15="","",(D8+D12/(1+$C$5)^5)/IF($C$5=0,5,(1-(1+$C$5)^-5)/$C$5)+D9+D10)</f>
        <v>101845.64545668365</v>
      </c>
      <c r="E33" s="11">
        <f>IF(E15="","",(E8+E12/(1+$C$5)^5)/IF($C$5=0,5,(1-(1+$C$5)^-5)/$C$5)+E9+E10)</f>
        <v>95097.92772951782</v>
      </c>
    </row>
    <row r="34" spans="2:7">
      <c r="B34" s="3" t="s">
        <v>53</v>
      </c>
      <c r="C34" s="11">
        <f>IF(C15="","",C11-C33)</f>
        <v>101508.7090866327</v>
      </c>
      <c r="D34" s="11">
        <f>IF(D15="","",D11-D33)</f>
        <v>78154.35454331635</v>
      </c>
      <c r="E34" s="11">
        <f>IF(E15="","",E11-E33)</f>
        <v>104902.07227048218</v>
      </c>
    </row>
    <row r="36" spans="2:7">
      <c r="B36" s="13" t="s">
        <v>54</v>
      </c>
      <c r="C36" s="13" t="str">
        <f>IFERROR(INDEX($C$14:$E$14,MATCH(MAX(C31:E31),C31:E31,0)),"")</f>
        <v>AI agent</v>
      </c>
    </row>
    <row r="38" spans="2:7">
      <c r="B38" s="8" t="s">
        <v>55</v>
      </c>
      <c r="C38" s="8"/>
      <c r="D38" s="8"/>
      <c r="E38" s="8"/>
      <c r="F38" s="8"/>
      <c r="G38" s="8"/>
    </row>
    <row r="39" spans="2:7">
      <c r="B39" s="8"/>
      <c r="C39" s="8"/>
      <c r="D39" s="8"/>
      <c r="E39" s="8"/>
      <c r="F39" s="8"/>
      <c r="G39" s="8"/>
    </row>
    <row r="40" spans="2:7">
      <c r="B40" s="8"/>
      <c r="C40" s="8"/>
      <c r="D40" s="8"/>
      <c r="E40" s="8"/>
      <c r="F40" s="8"/>
      <c r="G40" s="8"/>
    </row>
    <row r="41" spans="2:7">
      <c r="B41" s="8"/>
      <c r="C41" s="8"/>
      <c r="D41" s="8"/>
      <c r="E41" s="8"/>
      <c r="F41" s="8"/>
      <c r="G41" s="8"/>
    </row>
  </sheetData>
  <mergeCells count="2">
    <mergeCell ref="A2:G2"/>
    <mergeCell ref="B38:G41"/>
  </mergeCells>
  <dataValidations count="1">
    <dataValidation type="decimal" allowBlank="1" showInputMessage="1" showErrorMessage="1" errorTitle="Rate" error="Enter a rate from 0 to 1, for example 0.08." sqref="C5">
      <formula1>0</formula1>
      <formula2>1</formula2>
    </dataValidation>
  </dataValidations>
  <pageMargins left="0.7" right="0.7" top="0.75" bottom="0.75" header="0.3" footer="0.3"/>
  <pageSetup fitToHeight="0" orientation="landscape"/>
  <headerFooter>
    <oddFooter>&amp;L&amp;8XONIK  ·  Build-vs-Buy Business Case Spreadsheet  ·  Version 1.0  ·  20 October 2026&amp;R&amp;8Page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XONIK</Application>
  <DocSecurity>0</DocSecurity>
  <ScaleCrop>false</ScaleCrop>
  <HeadingPairs>
    <vt:vector size="2" baseType="variant">
      <vt:variant>
        <vt:lpstr>Worksheets</vt:lpstr>
      </vt:variant>
      <vt:variant>
        <vt:i4>2</vt:i4>
      </vt:variant>
    </vt:vector>
  </HeadingPairs>
  <TitlesOfParts>
    <vt:vector size="2" baseType="lpstr">
      <vt:lpstr>Read me</vt:lpstr>
      <vt:lpstr>Case</vt:lpstr>
    </vt:vector>
  </TitlesOfParts>
  <Manager/>
  <Company>XONIK</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Build-vs-Buy Business Case Spreadsheet</dc:title>
  <dc:subject>Compares building, buying or using an AI agent over five years</dc:subject>
  <dc:creator>XONIK</dc:creator>
  <cp:keywords/>
  <dc:description/>
  <cp:lastModifiedBy>XONIK</cp:lastModifiedBy>
  <dcterms:created xsi:type="dcterms:W3CDTF">2026-10-20T09:00:00Z</dcterms:created>
  <dcterms:modified xsi:type="dcterms:W3CDTF">2026-10-20T09:00:00Z</dcterms:modified>
  <cp:category/>
</cp:coreProperties>
</file>